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75" windowHeight="8445" activeTab="0"/>
  </bookViews>
  <sheets>
    <sheet name="KLSE-PL" sheetId="1" r:id="rId1"/>
    <sheet name="KLSE-BS" sheetId="2" r:id="rId2"/>
    <sheet name="KLSE-SE" sheetId="3" r:id="rId3"/>
    <sheet name="KLSE-CFS" sheetId="4" r:id="rId4"/>
  </sheets>
  <externalReferences>
    <externalReference r:id="rId7"/>
  </externalReferences>
  <definedNames/>
  <calcPr fullCalcOnLoad="1"/>
</workbook>
</file>

<file path=xl/comments2.xml><?xml version="1.0" encoding="utf-8"?>
<comments xmlns="http://schemas.openxmlformats.org/spreadsheetml/2006/main">
  <authors>
    <author>Zecon</author>
  </authors>
  <commentList>
    <comment ref="E16" authorId="0">
      <text>
        <r>
          <rPr>
            <b/>
            <sz val="8"/>
            <rFont val="Tahoma"/>
            <family val="0"/>
          </rPr>
          <t xml:space="preserve">Zecon:To check on the development expenditure
</t>
        </r>
      </text>
    </comment>
    <comment ref="E23" authorId="0">
      <text>
        <r>
          <rPr>
            <b/>
            <sz val="8"/>
            <rFont val="Tahoma"/>
            <family val="0"/>
          </rPr>
          <t>Zecon:</t>
        </r>
        <r>
          <rPr>
            <sz val="8"/>
            <rFont val="Tahoma"/>
            <family val="0"/>
          </rPr>
          <t xml:space="preserve">
To check on the development expenditure
</t>
        </r>
      </text>
    </comment>
    <comment ref="E64" authorId="0">
      <text>
        <r>
          <rPr>
            <b/>
            <sz val="8"/>
            <rFont val="Tahoma"/>
            <family val="0"/>
          </rPr>
          <t>Zecon:</t>
        </r>
        <r>
          <rPr>
            <sz val="8"/>
            <rFont val="Tahoma"/>
            <family val="0"/>
          </rPr>
          <t xml:space="preserve">
Increased due to
1)revaiuation reserve
2)Profit guarantee
3)Profit for the year
</t>
        </r>
      </text>
    </comment>
    <comment ref="E19" authorId="0">
      <text>
        <r>
          <rPr>
            <b/>
            <sz val="8"/>
            <rFont val="Tahoma"/>
            <family val="0"/>
          </rPr>
          <t>Zecon:</t>
        </r>
        <r>
          <rPr>
            <sz val="8"/>
            <rFont val="Tahoma"/>
            <family val="0"/>
          </rPr>
          <t xml:space="preserve">
B/f from 1999-RM425,674
Ps Geo Goodwill-RM75,694
Amortisation
PS resources-RM11,202(for six mths)
PS Geotechnics-RM1,892(for six mths)
</t>
        </r>
      </text>
    </comment>
    <comment ref="G64" authorId="0">
      <text>
        <r>
          <rPr>
            <b/>
            <sz val="8"/>
            <rFont val="Tahoma"/>
            <family val="0"/>
          </rPr>
          <t>Zecon:</t>
        </r>
        <r>
          <rPr>
            <sz val="8"/>
            <rFont val="Tahoma"/>
            <family val="0"/>
          </rPr>
          <t xml:space="preserve">
Increased due to
1)revaiuation reserve
2)Profit guarantee
3)Profit for the year
</t>
        </r>
      </text>
    </comment>
  </commentList>
</comments>
</file>

<file path=xl/sharedStrings.xml><?xml version="1.0" encoding="utf-8"?>
<sst xmlns="http://schemas.openxmlformats.org/spreadsheetml/2006/main" count="157" uniqueCount="135">
  <si>
    <t xml:space="preserve">                     ZECON ENGINEERING BERHAD</t>
  </si>
  <si>
    <t xml:space="preserve">                             (Company No : 134463 - X)</t>
  </si>
  <si>
    <t xml:space="preserve">                             (Incorporated in Malaysia)</t>
  </si>
  <si>
    <t xml:space="preserve">      UNAUDITED CONDENSED CONSOLIDATED CASH FLOW STATEMENT</t>
  </si>
  <si>
    <t xml:space="preserve">Share </t>
  </si>
  <si>
    <t>Capital</t>
  </si>
  <si>
    <t xml:space="preserve">Reserve on </t>
  </si>
  <si>
    <t xml:space="preserve">Retained </t>
  </si>
  <si>
    <t xml:space="preserve">Movement during </t>
  </si>
  <si>
    <t xml:space="preserve">              UNAUDITED CONDENSED CONSOLIDATED STATEMENT OF CHANGES IN EQUITY</t>
  </si>
  <si>
    <t>Share of profit from joint venture</t>
  </si>
  <si>
    <t>Share</t>
  </si>
  <si>
    <t>Premium</t>
  </si>
  <si>
    <t xml:space="preserve">                          (Company No : 134463 - X)</t>
  </si>
  <si>
    <t xml:space="preserve">                          (Incorporated in Malaysia)</t>
  </si>
  <si>
    <t xml:space="preserve">                  ZECON ENGINEERING BERHAD</t>
  </si>
  <si>
    <t xml:space="preserve">          ZECON ENGINEERING BERHAD</t>
  </si>
  <si>
    <t xml:space="preserve">                 (Company No : 134463 - X)</t>
  </si>
  <si>
    <t xml:space="preserve">                 (Incorporated in Malaysia)</t>
  </si>
  <si>
    <t>Operating expenses</t>
  </si>
  <si>
    <t>Other operating income</t>
  </si>
  <si>
    <t>Finance costs</t>
  </si>
  <si>
    <t>Shareholders'  equity</t>
  </si>
  <si>
    <t>The unaudited condensed consolidated cash flow statement should be read in conjunction</t>
  </si>
  <si>
    <t>The unaudited condensed consolidated income statement should be read in conjunction</t>
  </si>
  <si>
    <t>The unaudited condensed consolidated balance sheets should be read in conjunction</t>
  </si>
  <si>
    <t>31.3.2002</t>
  </si>
  <si>
    <t>31.3.2003</t>
  </si>
  <si>
    <t xml:space="preserve">                                                 FOR QUARTER ENDED 31 MARCH 2003</t>
  </si>
  <si>
    <t xml:space="preserve">(I) Basic </t>
  </si>
  <si>
    <t xml:space="preserve">(ii) Fully diluted </t>
  </si>
  <si>
    <t>Current Quarter</t>
  </si>
  <si>
    <t>Financed By:</t>
  </si>
  <si>
    <t xml:space="preserve">                             FOR QUARTER ENDED 31 MARCH 2003</t>
  </si>
  <si>
    <t>Distributable</t>
  </si>
  <si>
    <t>Non-Distributable</t>
  </si>
  <si>
    <t xml:space="preserve">         FOR QUARTER ENDED 31 MARCH 2003</t>
  </si>
  <si>
    <t>Ended</t>
  </si>
  <si>
    <t>Net cash used in operating activities</t>
  </si>
  <si>
    <t>Net cash used in financing activities</t>
  </si>
  <si>
    <t>CASH &amp; CASH EQUIVALENTS AT THE BEGINNING OF THE PERIOD</t>
  </si>
  <si>
    <t>CASH &amp; CASH EQUIVALENTS AT THE END OF THE PERIOD*</t>
  </si>
  <si>
    <t>As at 1 January 2003</t>
  </si>
  <si>
    <t>As at 31 March 2003</t>
  </si>
  <si>
    <t xml:space="preserve">                                                     AS AT 31 MARCH 2003</t>
  </si>
  <si>
    <t>Taxation</t>
  </si>
  <si>
    <t>Share Capital</t>
  </si>
  <si>
    <t>Goodwill on consolidation</t>
  </si>
  <si>
    <t>31.12.2002</t>
  </si>
  <si>
    <t>*</t>
  </si>
  <si>
    <t>Cash and cash equivalents at end of financial period comprise the following :</t>
  </si>
  <si>
    <t>Fixed deposits with a licensed bank</t>
  </si>
  <si>
    <t>Total</t>
  </si>
  <si>
    <t>Deferred Taxation</t>
  </si>
  <si>
    <t>Revaluation</t>
  </si>
  <si>
    <t>Other investments</t>
  </si>
  <si>
    <t>Net cash used in investing activities</t>
  </si>
  <si>
    <t>Cash and bank balances</t>
  </si>
  <si>
    <t>Bank overdrafts</t>
  </si>
  <si>
    <t>Provision for taxation</t>
  </si>
  <si>
    <t>Amount due from joint venture</t>
  </si>
  <si>
    <t>(Unaudited)</t>
  </si>
  <si>
    <t xml:space="preserve">Current </t>
  </si>
  <si>
    <t xml:space="preserve">Year </t>
  </si>
  <si>
    <t>Quarter</t>
  </si>
  <si>
    <t>Current</t>
  </si>
  <si>
    <t>Year</t>
  </si>
  <si>
    <t>Todate</t>
  </si>
  <si>
    <t>Current Assets</t>
  </si>
  <si>
    <t>Current Liabilities</t>
  </si>
  <si>
    <t>Reserves</t>
  </si>
  <si>
    <t>Revaluation Reserve</t>
  </si>
  <si>
    <t>Retained Profit</t>
  </si>
  <si>
    <t>Minority Interests</t>
  </si>
  <si>
    <t>Net tangible assets per share (RM)</t>
  </si>
  <si>
    <t>(Audited)</t>
  </si>
  <si>
    <t>Financial Year</t>
  </si>
  <si>
    <t xml:space="preserve">                        CONDENSED CONSOLIDATED BALANCE SHEETS</t>
  </si>
  <si>
    <t>Share Premium Reserve</t>
  </si>
  <si>
    <t xml:space="preserve">The unaudited condensed consolidated statement of changes in equity should be read in conjunction with the </t>
  </si>
  <si>
    <t>Tax recoverable</t>
  </si>
  <si>
    <t>Amount due to customers for contract work</t>
  </si>
  <si>
    <t>Consolidation</t>
  </si>
  <si>
    <t>Profit/(loss) before taxation</t>
  </si>
  <si>
    <t>Profit/(loss) after taxation</t>
  </si>
  <si>
    <t>Net profit/(loss) for the period</t>
  </si>
  <si>
    <t>Short term borrowings</t>
  </si>
  <si>
    <t>Profit</t>
  </si>
  <si>
    <t>Revenue</t>
  </si>
  <si>
    <t>Reserve On Consolidation</t>
  </si>
  <si>
    <t>Property development expenditure</t>
  </si>
  <si>
    <t>Net Current Assets</t>
  </si>
  <si>
    <t>Minority interests</t>
  </si>
  <si>
    <t>Earnings per share (sen)</t>
  </si>
  <si>
    <t>Individual Quarter</t>
  </si>
  <si>
    <t>Cumulative Quarter</t>
  </si>
  <si>
    <t>Reserve</t>
  </si>
  <si>
    <t xml:space="preserve">   the period</t>
  </si>
  <si>
    <t>NET DECREASE IN CASH &amp;  CASH EQUIVALENTS</t>
  </si>
  <si>
    <t xml:space="preserve">                                       UNAUDITED CONDENSED CONSOLIDATED INCOME STATEMENT</t>
  </si>
  <si>
    <t>As At End Of</t>
  </si>
  <si>
    <t>(Company No : 134463 - X)</t>
  </si>
  <si>
    <t>(Incorporated in Malaysia)</t>
  </si>
  <si>
    <t xml:space="preserve">                                          ZECON ENGINEERING BERHAD</t>
  </si>
  <si>
    <t>RM'000</t>
  </si>
  <si>
    <t>Preceding</t>
  </si>
  <si>
    <t>RM '000</t>
  </si>
  <si>
    <t>Cash &amp; bank balances</t>
  </si>
  <si>
    <t>Property, plant &amp; machinery</t>
  </si>
  <si>
    <t>Amount due from customers for contract work</t>
  </si>
  <si>
    <t>Amount due from associated companies</t>
  </si>
  <si>
    <t>Amount due to associated companies</t>
  </si>
  <si>
    <t>Lease creditors</t>
  </si>
  <si>
    <t>Lease Creditors</t>
  </si>
  <si>
    <t>Land held for development</t>
  </si>
  <si>
    <t>Investment in associated companies</t>
  </si>
  <si>
    <t>Deposits with financial institutions</t>
  </si>
  <si>
    <t>Long-Term and Deferred Liabilities</t>
  </si>
  <si>
    <t>Corresponding</t>
  </si>
  <si>
    <t>Period</t>
  </si>
  <si>
    <t>As previously stated</t>
  </si>
  <si>
    <t>Prior year adjustment</t>
  </si>
  <si>
    <t>Restated as at 1 January 2003</t>
  </si>
  <si>
    <t>with the annual financial report for the year ended 31 December 2002.</t>
  </si>
  <si>
    <t>annual financial report for the year ended 31 December 2002.</t>
  </si>
  <si>
    <t>Inventories</t>
  </si>
  <si>
    <t>Trade receivables</t>
  </si>
  <si>
    <t>Other receivables, deposits and prepayments</t>
  </si>
  <si>
    <t>Trade Payables</t>
  </si>
  <si>
    <t>Other Payables &amp; accruals</t>
  </si>
  <si>
    <t>Cost of sales</t>
  </si>
  <si>
    <t>Gross profit</t>
  </si>
  <si>
    <t>Administrative expenses</t>
  </si>
  <si>
    <t>Share of profit/(loss) of associated companies</t>
  </si>
  <si>
    <t>Loss from operations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</si>
</sst>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&quot;Fr.&quot;\ #,##0;&quot;Fr.&quot;\ \-#,##0"/>
    <numFmt numFmtId="185" formatCode="&quot;Fr.&quot;\ #,##0;[Red]&quot;Fr.&quot;\ \-#,##0"/>
    <numFmt numFmtId="186" formatCode="&quot;Fr.&quot;\ #,##0.00;&quot;Fr.&quot;\ \-#,##0.00"/>
    <numFmt numFmtId="187" formatCode="&quot;Fr.&quot;\ #,##0.00;[Red]&quot;Fr.&quot;\ \-#,##0.00"/>
    <numFmt numFmtId="188" formatCode="_ &quot;Fr.&quot;\ * #,##0_ ;_ &quot;Fr.&quot;\ * \-#,##0_ ;_ &quot;Fr.&quot;\ * &quot;-&quot;_ ;_ @_ "/>
    <numFmt numFmtId="189" formatCode="_ * #,##0_ ;_ * \-#,##0_ ;_ * &quot;-&quot;_ ;_ @_ "/>
    <numFmt numFmtId="190" formatCode="_ &quot;Fr.&quot;\ * #,##0.00_ ;_ &quot;Fr.&quot;\ * \-#,##0.00_ ;_ &quot;Fr.&quot;\ * &quot;-&quot;??_ ;_ @_ "/>
    <numFmt numFmtId="191" formatCode="_ * #,##0.00_ ;_ * \-#,##0.00_ ;_ * &quot;-&quot;??_ ;_ @_ "/>
    <numFmt numFmtId="192" formatCode="General_)"/>
    <numFmt numFmtId="193" formatCode=";;;"/>
    <numFmt numFmtId="194" formatCode="0_);\(0\)"/>
    <numFmt numFmtId="195" formatCode="0.00_);\(0.00\)"/>
    <numFmt numFmtId="196" formatCode="0.0%"/>
    <numFmt numFmtId="197" formatCode="#,##0.0_);\(#,##0.0\)"/>
    <numFmt numFmtId="198" formatCode="#,##0.000_);\(#,##0.000\)"/>
    <numFmt numFmtId="199" formatCode="#,##0.0000_);\(#,##0.0000\)"/>
    <numFmt numFmtId="200" formatCode="#,##0.00000_);\(#,##0.00000\)"/>
    <numFmt numFmtId="201" formatCode="#,##0.00_ ;\-#,##0.00\ "/>
    <numFmt numFmtId="202" formatCode="#,##0_ ;\-#,##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37" fontId="5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 horizontal="center"/>
    </xf>
    <xf numFmtId="37" fontId="4" fillId="0" borderId="0" xfId="0" applyNumberFormat="1" applyFont="1" applyBorder="1" applyAlignment="1">
      <alignment/>
    </xf>
    <xf numFmtId="37" fontId="4" fillId="0" borderId="1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37" fontId="4" fillId="0" borderId="3" xfId="0" applyNumberFormat="1" applyFont="1" applyBorder="1" applyAlignment="1">
      <alignment/>
    </xf>
    <xf numFmtId="37" fontId="4" fillId="0" borderId="4" xfId="0" applyNumberFormat="1" applyFont="1" applyBorder="1" applyAlignment="1">
      <alignment/>
    </xf>
    <xf numFmtId="37" fontId="4" fillId="0" borderId="5" xfId="0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37" fontId="4" fillId="0" borderId="7" xfId="0" applyNumberFormat="1" applyFont="1" applyBorder="1" applyAlignment="1">
      <alignment/>
    </xf>
    <xf numFmtId="39" fontId="4" fillId="0" borderId="0" xfId="0" applyNumberFormat="1" applyFont="1" applyAlignment="1">
      <alignment/>
    </xf>
    <xf numFmtId="37" fontId="4" fillId="0" borderId="0" xfId="0" applyNumberFormat="1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914400</xdr:colOff>
      <xdr:row>0</xdr:row>
      <xdr:rowOff>85725</xdr:rowOff>
    </xdr:from>
    <xdr:to>
      <xdr:col>6</xdr:col>
      <xdr:colOff>209550</xdr:colOff>
      <xdr:row>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5725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914400</xdr:colOff>
      <xdr:row>0</xdr:row>
      <xdr:rowOff>85725</xdr:rowOff>
    </xdr:from>
    <xdr:to>
      <xdr:col>6</xdr:col>
      <xdr:colOff>209550</xdr:colOff>
      <xdr:row>1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5725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0</xdr:row>
      <xdr:rowOff>85725</xdr:rowOff>
    </xdr:from>
    <xdr:to>
      <xdr:col>4</xdr:col>
      <xdr:colOff>342900</xdr:colOff>
      <xdr:row>1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85725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609600</xdr:colOff>
      <xdr:row>0</xdr:row>
      <xdr:rowOff>66675</xdr:rowOff>
    </xdr:from>
    <xdr:to>
      <xdr:col>6</xdr:col>
      <xdr:colOff>180975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66675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0</xdr:row>
      <xdr:rowOff>57150</xdr:rowOff>
    </xdr:from>
    <xdr:to>
      <xdr:col>5</xdr:col>
      <xdr:colOff>95250</xdr:colOff>
      <xdr:row>1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57150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428625</xdr:colOff>
      <xdr:row>9</xdr:row>
      <xdr:rowOff>95250</xdr:rowOff>
    </xdr:from>
    <xdr:to>
      <xdr:col>8</xdr:col>
      <xdr:colOff>590550</xdr:colOff>
      <xdr:row>9</xdr:row>
      <xdr:rowOff>95250</xdr:rowOff>
    </xdr:to>
    <xdr:sp>
      <xdr:nvSpPr>
        <xdr:cNvPr id="3" name="Line 3"/>
        <xdr:cNvSpPr>
          <a:spLocks/>
        </xdr:cNvSpPr>
      </xdr:nvSpPr>
      <xdr:spPr>
        <a:xfrm>
          <a:off x="4400550" y="15525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9</xdr:row>
      <xdr:rowOff>76200</xdr:rowOff>
    </xdr:from>
    <xdr:to>
      <xdr:col>6</xdr:col>
      <xdr:colOff>209550</xdr:colOff>
      <xdr:row>9</xdr:row>
      <xdr:rowOff>76200</xdr:rowOff>
    </xdr:to>
    <xdr:sp>
      <xdr:nvSpPr>
        <xdr:cNvPr id="4" name="Line 4"/>
        <xdr:cNvSpPr>
          <a:spLocks/>
        </xdr:cNvSpPr>
      </xdr:nvSpPr>
      <xdr:spPr>
        <a:xfrm flipH="1">
          <a:off x="3267075" y="15335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1104900</xdr:colOff>
      <xdr:row>0</xdr:row>
      <xdr:rowOff>66675</xdr:rowOff>
    </xdr:from>
    <xdr:to>
      <xdr:col>3</xdr:col>
      <xdr:colOff>2209800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66675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1104900</xdr:colOff>
      <xdr:row>0</xdr:row>
      <xdr:rowOff>66675</xdr:rowOff>
    </xdr:from>
    <xdr:to>
      <xdr:col>3</xdr:col>
      <xdr:colOff>2209800</xdr:colOff>
      <xdr:row>1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66675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K%20Kueh\Management%202003\EPS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</sheetNames>
    <sheetDataSet>
      <sheetData sheetId="0">
        <row r="51">
          <cell r="M51">
            <v>0.14934199706259255</v>
          </cell>
          <cell r="O51">
            <v>0.14934199706259255</v>
          </cell>
        </row>
        <row r="58">
          <cell r="M58">
            <v>0.14853161812604174</v>
          </cell>
          <cell r="O58">
            <v>0.14853161812604174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workbookViewId="0" topLeftCell="A1">
      <selection activeCell="P4" sqref="P4"/>
    </sheetView>
  </sheetViews>
  <sheetFormatPr defaultColWidth="9.140625" defaultRowHeight="12.75"/>
  <cols>
    <col min="1" max="2" width="3.28125" style="1" customWidth="1"/>
    <col min="3" max="3" width="16.57421875" style="1" customWidth="1"/>
    <col min="4" max="4" width="14.421875" style="1" customWidth="1"/>
    <col min="5" max="5" width="3.421875" style="1" customWidth="1"/>
    <col min="6" max="6" width="9.28125" style="1" customWidth="1"/>
    <col min="7" max="7" width="3.421875" style="1" customWidth="1"/>
    <col min="8" max="8" width="9.28125" style="1" customWidth="1"/>
    <col min="9" max="9" width="3.421875" style="1" customWidth="1"/>
    <col min="10" max="10" width="9.28125" style="1" customWidth="1"/>
    <col min="11" max="11" width="3.421875" style="1" customWidth="1"/>
    <col min="12" max="12" width="9.28125" style="1" customWidth="1"/>
    <col min="13" max="16384" width="9.140625" style="1" customWidth="1"/>
  </cols>
  <sheetData>
    <row r="1" spans="6:13" ht="12.75">
      <c r="F1" s="6"/>
      <c r="G1" s="6"/>
      <c r="H1" s="6"/>
      <c r="J1" s="6"/>
      <c r="L1" s="6"/>
      <c r="M1" s="6"/>
    </row>
    <row r="2" spans="6:13" ht="12.75">
      <c r="F2" s="6"/>
      <c r="G2" s="6"/>
      <c r="H2" s="6"/>
      <c r="J2" s="6"/>
      <c r="L2" s="6"/>
      <c r="M2" s="6"/>
    </row>
    <row r="3" spans="4:13" ht="12.75">
      <c r="D3" s="3" t="s">
        <v>15</v>
      </c>
      <c r="E3" s="3"/>
      <c r="F3" s="6"/>
      <c r="G3" s="6"/>
      <c r="H3" s="6"/>
      <c r="J3" s="6"/>
      <c r="L3" s="6"/>
      <c r="M3" s="6"/>
    </row>
    <row r="4" spans="4:13" ht="12.75">
      <c r="D4" s="3" t="s">
        <v>13</v>
      </c>
      <c r="F4" s="6"/>
      <c r="G4" s="6"/>
      <c r="H4" s="6"/>
      <c r="J4" s="6"/>
      <c r="L4" s="6"/>
      <c r="M4" s="6"/>
    </row>
    <row r="5" spans="4:13" ht="12.75">
      <c r="D5" s="3" t="s">
        <v>14</v>
      </c>
      <c r="F5" s="6"/>
      <c r="G5" s="6"/>
      <c r="H5" s="6"/>
      <c r="J5" s="6"/>
      <c r="L5" s="6"/>
      <c r="M5" s="6"/>
    </row>
    <row r="6" spans="6:13" ht="12.75">
      <c r="F6" s="6"/>
      <c r="G6" s="6"/>
      <c r="H6" s="6"/>
      <c r="J6" s="6"/>
      <c r="L6" s="6"/>
      <c r="M6" s="6"/>
    </row>
    <row r="7" spans="3:13" ht="12.75">
      <c r="C7" s="3" t="s">
        <v>99</v>
      </c>
      <c r="F7" s="6"/>
      <c r="G7" s="6"/>
      <c r="H7" s="6"/>
      <c r="J7" s="6"/>
      <c r="L7" s="6"/>
      <c r="M7" s="6"/>
    </row>
    <row r="8" spans="3:13" ht="12.75">
      <c r="C8" s="3" t="s">
        <v>28</v>
      </c>
      <c r="F8" s="6"/>
      <c r="G8" s="6"/>
      <c r="H8" s="6"/>
      <c r="J8" s="6"/>
      <c r="L8" s="6"/>
      <c r="M8" s="6"/>
    </row>
    <row r="9" spans="3:13" ht="12.75">
      <c r="C9" s="3"/>
      <c r="F9" s="6"/>
      <c r="G9" s="6"/>
      <c r="H9" s="6"/>
      <c r="J9" s="6"/>
      <c r="L9" s="6"/>
      <c r="M9" s="6"/>
    </row>
    <row r="10" spans="3:13" ht="12.75">
      <c r="C10" s="3"/>
      <c r="F10" s="6"/>
      <c r="G10" s="7" t="s">
        <v>94</v>
      </c>
      <c r="J10" s="6"/>
      <c r="K10" s="7" t="s">
        <v>95</v>
      </c>
      <c r="M10" s="6"/>
    </row>
    <row r="11" spans="3:13" ht="12.75">
      <c r="C11" s="3"/>
      <c r="F11" s="7"/>
      <c r="G11" s="7"/>
      <c r="H11" s="7" t="s">
        <v>105</v>
      </c>
      <c r="J11" s="7"/>
      <c r="L11" s="7" t="s">
        <v>105</v>
      </c>
      <c r="M11" s="6"/>
    </row>
    <row r="12" spans="3:13" ht="12.75">
      <c r="C12" s="3"/>
      <c r="F12" s="7" t="s">
        <v>62</v>
      </c>
      <c r="G12" s="7"/>
      <c r="H12" s="7" t="s">
        <v>63</v>
      </c>
      <c r="J12" s="7" t="s">
        <v>65</v>
      </c>
      <c r="L12" s="7" t="s">
        <v>66</v>
      </c>
      <c r="M12" s="6"/>
    </row>
    <row r="13" spans="6:13" ht="12.75">
      <c r="F13" s="7" t="s">
        <v>63</v>
      </c>
      <c r="G13" s="7"/>
      <c r="H13" s="7" t="s">
        <v>118</v>
      </c>
      <c r="J13" s="7" t="s">
        <v>66</v>
      </c>
      <c r="L13" s="7" t="s">
        <v>118</v>
      </c>
      <c r="M13" s="6"/>
    </row>
    <row r="14" spans="6:13" ht="12.75">
      <c r="F14" s="7" t="s">
        <v>64</v>
      </c>
      <c r="G14" s="7"/>
      <c r="H14" s="7" t="s">
        <v>64</v>
      </c>
      <c r="J14" s="7" t="s">
        <v>67</v>
      </c>
      <c r="L14" s="7" t="s">
        <v>119</v>
      </c>
      <c r="M14" s="6"/>
    </row>
    <row r="15" spans="6:13" ht="12.75">
      <c r="F15" s="7" t="s">
        <v>27</v>
      </c>
      <c r="G15" s="7"/>
      <c r="H15" s="7" t="s">
        <v>26</v>
      </c>
      <c r="J15" s="7" t="str">
        <f>F15</f>
        <v>31.3.2003</v>
      </c>
      <c r="K15" s="7"/>
      <c r="L15" s="7" t="str">
        <f>H15</f>
        <v>31.3.2002</v>
      </c>
      <c r="M15" s="6"/>
    </row>
    <row r="16" spans="6:13" ht="12.75">
      <c r="F16" s="7" t="s">
        <v>106</v>
      </c>
      <c r="G16" s="7"/>
      <c r="H16" s="7" t="s">
        <v>106</v>
      </c>
      <c r="I16" s="6"/>
      <c r="J16" s="7" t="s">
        <v>106</v>
      </c>
      <c r="L16" s="7" t="s">
        <v>106</v>
      </c>
      <c r="M16" s="6"/>
    </row>
    <row r="17" spans="6:13" ht="12.75">
      <c r="F17" s="6"/>
      <c r="G17" s="6"/>
      <c r="H17" s="6"/>
      <c r="J17" s="6"/>
      <c r="L17" s="6"/>
      <c r="M17" s="6"/>
    </row>
    <row r="18" spans="6:13" ht="12.75">
      <c r="F18" s="6"/>
      <c r="G18" s="6"/>
      <c r="H18" s="6"/>
      <c r="J18" s="6"/>
      <c r="L18" s="6"/>
      <c r="M18" s="6"/>
    </row>
    <row r="19" spans="1:13" ht="12.75">
      <c r="A19" s="1" t="s">
        <v>88</v>
      </c>
      <c r="F19" s="8">
        <f>J19</f>
        <v>26700</v>
      </c>
      <c r="G19" s="8"/>
      <c r="H19" s="8">
        <f>L19</f>
        <v>5147</v>
      </c>
      <c r="I19" s="2"/>
      <c r="J19" s="8">
        <v>26700</v>
      </c>
      <c r="K19" s="2"/>
      <c r="L19" s="8">
        <v>5147</v>
      </c>
      <c r="M19" s="6"/>
    </row>
    <row r="20" spans="6:13" ht="12.75">
      <c r="F20" s="8"/>
      <c r="G20" s="8"/>
      <c r="H20" s="8"/>
      <c r="I20" s="2"/>
      <c r="J20" s="8"/>
      <c r="K20" s="2"/>
      <c r="L20" s="8"/>
      <c r="M20" s="6"/>
    </row>
    <row r="21" spans="1:13" ht="12.75">
      <c r="A21" s="1" t="s">
        <v>130</v>
      </c>
      <c r="F21" s="8">
        <f>J21</f>
        <v>-23451</v>
      </c>
      <c r="G21" s="8"/>
      <c r="H21" s="8">
        <f>L21</f>
        <v>-4566</v>
      </c>
      <c r="I21" s="2"/>
      <c r="J21" s="8">
        <v>-23451</v>
      </c>
      <c r="K21" s="2"/>
      <c r="L21" s="8">
        <v>-4566</v>
      </c>
      <c r="M21" s="6"/>
    </row>
    <row r="22" spans="6:13" ht="12.75">
      <c r="F22" s="9"/>
      <c r="G22" s="8"/>
      <c r="H22" s="9"/>
      <c r="I22" s="2"/>
      <c r="J22" s="9"/>
      <c r="K22" s="2"/>
      <c r="L22" s="9"/>
      <c r="M22" s="6"/>
    </row>
    <row r="23" spans="1:13" ht="12.75">
      <c r="A23" s="1" t="s">
        <v>131</v>
      </c>
      <c r="F23" s="8">
        <f>F19+F21</f>
        <v>3249</v>
      </c>
      <c r="G23" s="8"/>
      <c r="H23" s="8">
        <f>H19+H21</f>
        <v>581</v>
      </c>
      <c r="I23" s="2"/>
      <c r="J23" s="8">
        <f>J19+J21</f>
        <v>3249</v>
      </c>
      <c r="K23" s="2"/>
      <c r="L23" s="8">
        <f>L19+L21</f>
        <v>581</v>
      </c>
      <c r="M23" s="6"/>
    </row>
    <row r="24" spans="6:13" ht="12.75">
      <c r="F24" s="8"/>
      <c r="G24" s="8"/>
      <c r="H24" s="8"/>
      <c r="I24" s="2"/>
      <c r="J24" s="8"/>
      <c r="K24" s="2"/>
      <c r="L24" s="8"/>
      <c r="M24" s="6"/>
    </row>
    <row r="25" spans="1:13" ht="12.75">
      <c r="A25" s="1" t="s">
        <v>20</v>
      </c>
      <c r="F25" s="8">
        <f>J25</f>
        <v>50</v>
      </c>
      <c r="G25" s="8"/>
      <c r="H25" s="8">
        <f>L25</f>
        <v>48</v>
      </c>
      <c r="I25" s="8"/>
      <c r="J25" s="8">
        <v>50</v>
      </c>
      <c r="K25" s="8"/>
      <c r="L25" s="8">
        <v>48</v>
      </c>
      <c r="M25" s="6"/>
    </row>
    <row r="26" spans="1:13" ht="12.75">
      <c r="A26" s="1" t="s">
        <v>132</v>
      </c>
      <c r="F26" s="6">
        <f>J26</f>
        <v>-3700</v>
      </c>
      <c r="G26" s="6"/>
      <c r="H26" s="6">
        <f>L26</f>
        <v>-1455</v>
      </c>
      <c r="I26" s="6"/>
      <c r="J26" s="6">
        <v>-3700</v>
      </c>
      <c r="K26" s="6"/>
      <c r="L26" s="6">
        <v>-1455</v>
      </c>
      <c r="M26" s="6"/>
    </row>
    <row r="27" spans="1:13" ht="12.75">
      <c r="A27" s="1" t="s">
        <v>19</v>
      </c>
      <c r="F27" s="6">
        <f>J27</f>
        <v>-15</v>
      </c>
      <c r="G27" s="6"/>
      <c r="H27" s="6">
        <f>L27</f>
        <v>-7</v>
      </c>
      <c r="I27" s="6"/>
      <c r="J27" s="6">
        <v>-15</v>
      </c>
      <c r="K27" s="6"/>
      <c r="L27" s="6">
        <v>-7</v>
      </c>
      <c r="M27" s="6"/>
    </row>
    <row r="28" spans="6:13" ht="12.75">
      <c r="F28" s="9"/>
      <c r="G28" s="6"/>
      <c r="H28" s="9"/>
      <c r="J28" s="9"/>
      <c r="L28" s="9"/>
      <c r="M28" s="6"/>
    </row>
    <row r="29" spans="1:13" ht="12.75">
      <c r="A29" s="1" t="s">
        <v>134</v>
      </c>
      <c r="F29" s="6">
        <f>SUM(F23:F27)</f>
        <v>-416</v>
      </c>
      <c r="G29" s="6"/>
      <c r="H29" s="6">
        <f>SUM(H23:H27)</f>
        <v>-833</v>
      </c>
      <c r="J29" s="6">
        <f>SUM(J23:J27)</f>
        <v>-416</v>
      </c>
      <c r="L29" s="6">
        <f>SUM(L23:L27)</f>
        <v>-833</v>
      </c>
      <c r="M29" s="6"/>
    </row>
    <row r="30" spans="6:13" ht="12.75">
      <c r="F30" s="6"/>
      <c r="G30" s="6"/>
      <c r="H30" s="6"/>
      <c r="J30" s="6"/>
      <c r="L30" s="6"/>
      <c r="M30" s="6"/>
    </row>
    <row r="31" spans="1:13" ht="12.75">
      <c r="A31" s="1" t="s">
        <v>21</v>
      </c>
      <c r="F31" s="6">
        <f>J31</f>
        <v>-271</v>
      </c>
      <c r="G31" s="6"/>
      <c r="H31" s="6">
        <f>L31</f>
        <v>-264</v>
      </c>
      <c r="J31" s="6">
        <v>-271</v>
      </c>
      <c r="L31" s="6">
        <v>-264</v>
      </c>
      <c r="M31" s="6"/>
    </row>
    <row r="32" spans="1:13" ht="12.75">
      <c r="A32" s="1" t="s">
        <v>133</v>
      </c>
      <c r="F32" s="6">
        <f>J32</f>
        <v>53</v>
      </c>
      <c r="G32" s="6"/>
      <c r="H32" s="6">
        <f>L32</f>
        <v>-58</v>
      </c>
      <c r="J32" s="6">
        <v>53</v>
      </c>
      <c r="L32" s="6">
        <v>-58</v>
      </c>
      <c r="M32" s="6"/>
    </row>
    <row r="33" spans="1:13" ht="12.75">
      <c r="A33" s="1" t="s">
        <v>10</v>
      </c>
      <c r="F33" s="6">
        <f>J33</f>
        <v>738</v>
      </c>
      <c r="G33" s="6"/>
      <c r="H33" s="6">
        <f>L33</f>
        <v>0</v>
      </c>
      <c r="J33" s="6">
        <v>738</v>
      </c>
      <c r="L33" s="6">
        <v>0</v>
      </c>
      <c r="M33" s="6"/>
    </row>
    <row r="34" spans="6:13" ht="12.75">
      <c r="F34" s="9"/>
      <c r="G34" s="6"/>
      <c r="H34" s="9"/>
      <c r="J34" s="9"/>
      <c r="L34" s="9"/>
      <c r="M34" s="6"/>
    </row>
    <row r="35" spans="1:13" ht="12.75">
      <c r="A35" s="1" t="s">
        <v>83</v>
      </c>
      <c r="F35" s="6">
        <f>SUM(F29:F34)</f>
        <v>104</v>
      </c>
      <c r="G35" s="6"/>
      <c r="H35" s="6">
        <f>SUM(H29:H34)</f>
        <v>-1155</v>
      </c>
      <c r="J35" s="6">
        <f>SUM(J29:J34)</f>
        <v>104</v>
      </c>
      <c r="L35" s="6">
        <f>SUM(L29:L34)</f>
        <v>-1155</v>
      </c>
      <c r="M35" s="6"/>
    </row>
    <row r="36" spans="6:13" ht="12.75">
      <c r="F36" s="6"/>
      <c r="G36" s="6"/>
      <c r="H36" s="6"/>
      <c r="J36" s="6"/>
      <c r="L36" s="6"/>
      <c r="M36" s="6"/>
    </row>
    <row r="37" spans="1:13" ht="12.75">
      <c r="A37" s="1" t="s">
        <v>45</v>
      </c>
      <c r="F37" s="6">
        <f>J37</f>
        <v>-44</v>
      </c>
      <c r="G37" s="6"/>
      <c r="H37" s="6">
        <f>L37</f>
        <v>35</v>
      </c>
      <c r="J37" s="6">
        <v>-44</v>
      </c>
      <c r="L37" s="6">
        <v>35</v>
      </c>
      <c r="M37" s="6"/>
    </row>
    <row r="38" spans="6:13" ht="12.75">
      <c r="F38" s="9"/>
      <c r="G38" s="6"/>
      <c r="H38" s="9"/>
      <c r="J38" s="9"/>
      <c r="L38" s="9"/>
      <c r="M38" s="6"/>
    </row>
    <row r="39" spans="1:13" ht="12.75">
      <c r="A39" s="1" t="s">
        <v>84</v>
      </c>
      <c r="F39" s="6">
        <f>SUM(F35:F38)</f>
        <v>60</v>
      </c>
      <c r="G39" s="6"/>
      <c r="H39" s="6">
        <f>SUM(H35:H38)</f>
        <v>-1120</v>
      </c>
      <c r="J39" s="6">
        <f>SUM(J35:J38)</f>
        <v>60</v>
      </c>
      <c r="L39" s="6">
        <f>SUM(L35:L38)</f>
        <v>-1120</v>
      </c>
      <c r="M39" s="6"/>
    </row>
    <row r="40" spans="6:13" ht="12.75">
      <c r="F40" s="6"/>
      <c r="G40" s="6"/>
      <c r="H40" s="6"/>
      <c r="J40" s="6"/>
      <c r="L40" s="6"/>
      <c r="M40" s="6"/>
    </row>
    <row r="41" spans="1:13" ht="12.75">
      <c r="A41" s="1" t="s">
        <v>92</v>
      </c>
      <c r="F41" s="6">
        <f>J41</f>
        <v>7</v>
      </c>
      <c r="G41" s="6"/>
      <c r="H41" s="6">
        <f>L41</f>
        <v>46</v>
      </c>
      <c r="J41" s="6">
        <v>7</v>
      </c>
      <c r="L41" s="6">
        <v>46</v>
      </c>
      <c r="M41" s="6"/>
    </row>
    <row r="42" spans="6:13" ht="12.75">
      <c r="F42" s="6"/>
      <c r="G42" s="6"/>
      <c r="H42" s="6"/>
      <c r="J42" s="6"/>
      <c r="L42" s="6"/>
      <c r="M42" s="6"/>
    </row>
    <row r="43" spans="1:13" ht="13.5" thickBot="1">
      <c r="A43" s="1" t="s">
        <v>85</v>
      </c>
      <c r="F43" s="10">
        <f>SUM(F39:F42)</f>
        <v>67</v>
      </c>
      <c r="G43" s="6"/>
      <c r="H43" s="10">
        <f>SUM(H39:H42)</f>
        <v>-1074</v>
      </c>
      <c r="J43" s="10">
        <f>SUM(J39:J42)</f>
        <v>67</v>
      </c>
      <c r="L43" s="10">
        <f>SUM(L39:L42)</f>
        <v>-1074</v>
      </c>
      <c r="M43" s="6"/>
    </row>
    <row r="44" spans="6:13" ht="13.5" thickTop="1">
      <c r="F44" s="6"/>
      <c r="G44" s="6"/>
      <c r="H44" s="6"/>
      <c r="J44" s="6"/>
      <c r="L44" s="6"/>
      <c r="M44" s="6"/>
    </row>
    <row r="45" spans="1:13" ht="12.75">
      <c r="A45" s="3" t="s">
        <v>93</v>
      </c>
      <c r="F45" s="6"/>
      <c r="G45" s="6"/>
      <c r="H45" s="6"/>
      <c r="J45" s="6"/>
      <c r="L45" s="6"/>
      <c r="M45" s="6"/>
    </row>
    <row r="46" spans="6:13" ht="12.75">
      <c r="F46" s="6"/>
      <c r="G46" s="6"/>
      <c r="H46" s="6"/>
      <c r="J46" s="6"/>
      <c r="L46" s="6"/>
      <c r="M46" s="6"/>
    </row>
    <row r="47" spans="1:13" ht="12.75">
      <c r="A47" s="1" t="s">
        <v>29</v>
      </c>
      <c r="F47" s="16">
        <f>'[1]Sheet2'!$M$51</f>
        <v>0.14934199706259255</v>
      </c>
      <c r="G47" s="16"/>
      <c r="H47" s="16">
        <v>-2.56</v>
      </c>
      <c r="I47" s="16"/>
      <c r="J47" s="16">
        <f>'[1]Sheet2'!$O$51</f>
        <v>0.14934199706259255</v>
      </c>
      <c r="K47" s="16"/>
      <c r="L47" s="16">
        <v>-2.56</v>
      </c>
      <c r="M47" s="6"/>
    </row>
    <row r="48" spans="6:13" ht="12.75">
      <c r="F48" s="16"/>
      <c r="G48" s="16"/>
      <c r="H48" s="16"/>
      <c r="I48" s="16"/>
      <c r="J48" s="16"/>
      <c r="K48" s="16"/>
      <c r="L48" s="16"/>
      <c r="M48" s="6"/>
    </row>
    <row r="49" spans="1:13" ht="12.75">
      <c r="A49" s="1" t="s">
        <v>30</v>
      </c>
      <c r="F49" s="16">
        <f>'[1]Sheet2'!$M$58</f>
        <v>0.14853161812604174</v>
      </c>
      <c r="G49" s="16"/>
      <c r="H49" s="16">
        <v>-2.49</v>
      </c>
      <c r="I49" s="16"/>
      <c r="J49" s="16">
        <f>'[1]Sheet2'!$O$58</f>
        <v>0.14853161812604174</v>
      </c>
      <c r="K49" s="16"/>
      <c r="L49" s="16">
        <v>-2.49</v>
      </c>
      <c r="M49" s="6"/>
    </row>
    <row r="50" spans="6:13" ht="12.75">
      <c r="F50" s="6"/>
      <c r="G50" s="6"/>
      <c r="H50" s="6"/>
      <c r="J50" s="6"/>
      <c r="L50" s="6"/>
      <c r="M50" s="6"/>
    </row>
    <row r="51" spans="1:13" ht="12.75">
      <c r="A51" s="1" t="s">
        <v>24</v>
      </c>
      <c r="F51" s="6"/>
      <c r="G51" s="6"/>
      <c r="H51" s="6"/>
      <c r="J51" s="6"/>
      <c r="L51" s="6"/>
      <c r="M51" s="6"/>
    </row>
    <row r="52" spans="1:13" ht="12.75">
      <c r="A52" s="1" t="s">
        <v>123</v>
      </c>
      <c r="F52" s="6"/>
      <c r="G52" s="6"/>
      <c r="H52" s="6"/>
      <c r="J52" s="6"/>
      <c r="L52" s="6"/>
      <c r="M52" s="6"/>
    </row>
    <row r="53" spans="6:13" ht="12.75">
      <c r="F53" s="6"/>
      <c r="G53" s="6"/>
      <c r="H53" s="6"/>
      <c r="J53" s="6"/>
      <c r="L53" s="6"/>
      <c r="M53" s="6"/>
    </row>
    <row r="54" spans="6:13" ht="12.75">
      <c r="F54" s="6"/>
      <c r="G54" s="6"/>
      <c r="H54" s="6"/>
      <c r="J54" s="6"/>
      <c r="L54" s="6"/>
      <c r="M54" s="6"/>
    </row>
  </sheetData>
  <printOptions/>
  <pageMargins left="0.5" right="0" top="0.75" bottom="0.5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66"/>
  <sheetViews>
    <sheetView workbookViewId="0" topLeftCell="A43">
      <selection activeCell="E71" sqref="E71"/>
    </sheetView>
  </sheetViews>
  <sheetFormatPr defaultColWidth="9.140625" defaultRowHeight="12.75"/>
  <cols>
    <col min="1" max="1" width="2.140625" style="1" customWidth="1"/>
    <col min="2" max="2" width="7.421875" style="1" customWidth="1"/>
    <col min="3" max="3" width="22.8515625" style="1" customWidth="1"/>
    <col min="4" max="4" width="13.421875" style="1" customWidth="1"/>
    <col min="5" max="5" width="12.421875" style="6" customWidth="1"/>
    <col min="6" max="6" width="4.28125" style="1" customWidth="1"/>
    <col min="7" max="7" width="12.28125" style="6" customWidth="1"/>
    <col min="8" max="8" width="3.140625" style="1" customWidth="1"/>
    <col min="9" max="16384" width="9.140625" style="1" customWidth="1"/>
  </cols>
  <sheetData>
    <row r="1" ht="12.75"/>
    <row r="2" ht="12.75"/>
    <row r="3" ht="12.75">
      <c r="C3" s="3" t="s">
        <v>103</v>
      </c>
    </row>
    <row r="4" ht="12.75">
      <c r="D4" s="3" t="s">
        <v>101</v>
      </c>
    </row>
    <row r="5" ht="12.75">
      <c r="D5" s="3" t="s">
        <v>102</v>
      </c>
    </row>
    <row r="6" ht="12.75"/>
    <row r="7" spans="3:4" ht="12.75">
      <c r="C7" s="3" t="s">
        <v>77</v>
      </c>
      <c r="D7" s="3"/>
    </row>
    <row r="8" spans="3:4" ht="12.75">
      <c r="C8" s="3" t="s">
        <v>44</v>
      </c>
      <c r="D8" s="3"/>
    </row>
    <row r="9" ht="12.75"/>
    <row r="10" spans="5:7" ht="12.75">
      <c r="E10" s="7" t="s">
        <v>61</v>
      </c>
      <c r="G10" s="7" t="s">
        <v>75</v>
      </c>
    </row>
    <row r="11" spans="5:7" ht="12.75">
      <c r="E11" s="7" t="s">
        <v>100</v>
      </c>
      <c r="G11" s="7" t="s">
        <v>100</v>
      </c>
    </row>
    <row r="12" spans="4:7" ht="12.75">
      <c r="D12" s="4"/>
      <c r="E12" s="6" t="s">
        <v>31</v>
      </c>
      <c r="G12" s="6" t="s">
        <v>76</v>
      </c>
    </row>
    <row r="13" spans="4:7" ht="12.75">
      <c r="D13" s="4"/>
      <c r="E13" s="17" t="s">
        <v>27</v>
      </c>
      <c r="F13" s="7"/>
      <c r="G13" s="7" t="s">
        <v>48</v>
      </c>
    </row>
    <row r="14" spans="4:7" ht="12.75">
      <c r="D14" s="4"/>
      <c r="E14" s="7" t="s">
        <v>104</v>
      </c>
      <c r="G14" s="7" t="s">
        <v>104</v>
      </c>
    </row>
    <row r="15" spans="1:7" ht="12.75">
      <c r="A15" s="1" t="s">
        <v>108</v>
      </c>
      <c r="D15" s="4"/>
      <c r="E15" s="6">
        <v>13102</v>
      </c>
      <c r="G15" s="6">
        <v>12409</v>
      </c>
    </row>
    <row r="16" spans="1:7" ht="12.75">
      <c r="A16" s="1" t="s">
        <v>114</v>
      </c>
      <c r="D16" s="4"/>
      <c r="E16" s="6">
        <f>(466777+451720)/1000</f>
        <v>918.497</v>
      </c>
      <c r="G16" s="6">
        <v>918</v>
      </c>
    </row>
    <row r="17" spans="1:7" ht="12.75">
      <c r="A17" s="1" t="s">
        <v>115</v>
      </c>
      <c r="D17" s="4"/>
      <c r="E17" s="6">
        <v>619</v>
      </c>
      <c r="G17" s="6">
        <v>586</v>
      </c>
    </row>
    <row r="18" spans="1:7" ht="12.75">
      <c r="A18" s="1" t="s">
        <v>55</v>
      </c>
      <c r="D18" s="4"/>
      <c r="E18" s="6">
        <v>2559</v>
      </c>
      <c r="G18" s="6">
        <v>2559</v>
      </c>
    </row>
    <row r="19" spans="1:7" ht="12.75">
      <c r="A19" s="1" t="s">
        <v>47</v>
      </c>
      <c r="D19" s="4"/>
      <c r="E19" s="9">
        <v>922</v>
      </c>
      <c r="G19" s="9">
        <v>935</v>
      </c>
    </row>
    <row r="20" spans="4:7" ht="12.75">
      <c r="D20" s="4"/>
      <c r="E20" s="8">
        <f>SUM(E15:E19)</f>
        <v>18120.497</v>
      </c>
      <c r="G20" s="8">
        <f>SUM(G15:G19)</f>
        <v>17407</v>
      </c>
    </row>
    <row r="21" ht="12.75">
      <c r="D21" s="4"/>
    </row>
    <row r="22" spans="1:4" ht="12.75">
      <c r="A22" s="1" t="s">
        <v>68</v>
      </c>
      <c r="D22" s="4"/>
    </row>
    <row r="23" spans="2:7" ht="12.75">
      <c r="B23" s="1" t="s">
        <v>90</v>
      </c>
      <c r="D23" s="4"/>
      <c r="E23" s="15">
        <v>239</v>
      </c>
      <c r="G23" s="15">
        <v>239</v>
      </c>
    </row>
    <row r="24" spans="2:7" ht="12.75">
      <c r="B24" s="1" t="s">
        <v>125</v>
      </c>
      <c r="D24" s="4"/>
      <c r="E24" s="11">
        <v>3212</v>
      </c>
      <c r="G24" s="11">
        <v>3039</v>
      </c>
    </row>
    <row r="25" spans="2:7" ht="12.75">
      <c r="B25" s="1" t="s">
        <v>109</v>
      </c>
      <c r="D25" s="4"/>
      <c r="E25" s="11">
        <v>637</v>
      </c>
      <c r="G25" s="11">
        <v>2492</v>
      </c>
    </row>
    <row r="26" spans="2:7" ht="12.75">
      <c r="B26" s="1" t="s">
        <v>60</v>
      </c>
      <c r="D26" s="4"/>
      <c r="E26" s="11">
        <v>1903</v>
      </c>
      <c r="G26" s="11">
        <v>988</v>
      </c>
    </row>
    <row r="27" spans="2:7" ht="12.75">
      <c r="B27" s="1" t="s">
        <v>126</v>
      </c>
      <c r="D27" s="4"/>
      <c r="E27" s="11">
        <v>98102</v>
      </c>
      <c r="G27" s="11">
        <v>118762</v>
      </c>
    </row>
    <row r="28" spans="2:7" ht="12.75">
      <c r="B28" s="1" t="s">
        <v>127</v>
      </c>
      <c r="D28" s="4"/>
      <c r="E28" s="11">
        <v>26929</v>
      </c>
      <c r="G28" s="11">
        <f>8607-1019</f>
        <v>7588</v>
      </c>
    </row>
    <row r="29" spans="2:7" ht="12.75">
      <c r="B29" s="1" t="s">
        <v>80</v>
      </c>
      <c r="D29" s="4"/>
      <c r="E29" s="11">
        <v>1993</v>
      </c>
      <c r="G29" s="11">
        <v>1019</v>
      </c>
    </row>
    <row r="30" spans="2:7" ht="12.75">
      <c r="B30" s="1" t="s">
        <v>110</v>
      </c>
      <c r="D30" s="4"/>
      <c r="E30" s="11">
        <v>155</v>
      </c>
      <c r="G30" s="11">
        <v>432</v>
      </c>
    </row>
    <row r="31" spans="2:8" ht="12.75">
      <c r="B31" s="1" t="s">
        <v>116</v>
      </c>
      <c r="D31" s="4"/>
      <c r="E31" s="11">
        <v>18359</v>
      </c>
      <c r="G31" s="11">
        <v>22343</v>
      </c>
      <c r="H31" s="6"/>
    </row>
    <row r="32" spans="2:7" ht="12.75">
      <c r="B32" s="1" t="s">
        <v>107</v>
      </c>
      <c r="D32" s="4"/>
      <c r="E32" s="11">
        <v>584</v>
      </c>
      <c r="G32" s="11">
        <v>1190</v>
      </c>
    </row>
    <row r="33" spans="4:7" ht="12.75">
      <c r="D33" s="4"/>
      <c r="E33" s="12">
        <f>SUM(E23:E32)</f>
        <v>152113</v>
      </c>
      <c r="G33" s="12">
        <f>SUM(G23:G32)</f>
        <v>158092</v>
      </c>
    </row>
    <row r="34" spans="4:7" ht="12.75">
      <c r="D34" s="4"/>
      <c r="E34" s="11"/>
      <c r="G34" s="11"/>
    </row>
    <row r="35" spans="1:7" ht="12.75">
      <c r="A35" s="1" t="s">
        <v>69</v>
      </c>
      <c r="D35" s="4"/>
      <c r="E35" s="11"/>
      <c r="G35" s="11"/>
    </row>
    <row r="36" spans="2:7" ht="12.75">
      <c r="B36" s="1" t="s">
        <v>86</v>
      </c>
      <c r="D36" s="4"/>
      <c r="E36" s="11">
        <v>19940</v>
      </c>
      <c r="G36" s="11">
        <v>21446</v>
      </c>
    </row>
    <row r="37" spans="2:7" ht="12.75">
      <c r="B37" s="1" t="s">
        <v>81</v>
      </c>
      <c r="D37" s="4"/>
      <c r="E37" s="11">
        <v>2010</v>
      </c>
      <c r="G37" s="11">
        <v>0</v>
      </c>
    </row>
    <row r="38" spans="2:7" ht="12.75">
      <c r="B38" s="1" t="s">
        <v>128</v>
      </c>
      <c r="D38" s="4"/>
      <c r="E38" s="11">
        <v>64053</v>
      </c>
      <c r="G38" s="11">
        <v>70391</v>
      </c>
    </row>
    <row r="39" spans="2:7" ht="12.75">
      <c r="B39" s="1" t="s">
        <v>129</v>
      </c>
      <c r="D39" s="4"/>
      <c r="E39" s="11">
        <v>563</v>
      </c>
      <c r="G39" s="11">
        <v>654</v>
      </c>
    </row>
    <row r="40" spans="2:7" ht="12.75">
      <c r="B40" s="1" t="s">
        <v>111</v>
      </c>
      <c r="D40" s="4"/>
      <c r="E40" s="11">
        <v>257</v>
      </c>
      <c r="G40" s="11">
        <v>287</v>
      </c>
    </row>
    <row r="41" spans="2:7" ht="12.75">
      <c r="B41" s="1" t="s">
        <v>112</v>
      </c>
      <c r="D41" s="4"/>
      <c r="E41" s="11">
        <v>1072</v>
      </c>
      <c r="G41" s="11">
        <v>883</v>
      </c>
    </row>
    <row r="42" spans="2:7" ht="12.75">
      <c r="B42" s="1" t="s">
        <v>59</v>
      </c>
      <c r="D42" s="4"/>
      <c r="E42" s="13">
        <v>265</v>
      </c>
      <c r="G42" s="13">
        <v>205</v>
      </c>
    </row>
    <row r="43" spans="4:7" ht="12.75">
      <c r="D43" s="4"/>
      <c r="E43" s="13">
        <f>SUM(E36:E42)</f>
        <v>88160</v>
      </c>
      <c r="G43" s="13">
        <f>SUM(G36:G42)</f>
        <v>93866</v>
      </c>
    </row>
    <row r="44" ht="12.75">
      <c r="D44" s="4"/>
    </row>
    <row r="45" spans="1:7" ht="12.75">
      <c r="A45" s="1" t="s">
        <v>91</v>
      </c>
      <c r="D45" s="4"/>
      <c r="E45" s="6">
        <f>E33-E43</f>
        <v>63953</v>
      </c>
      <c r="G45" s="6">
        <f>G33-G43</f>
        <v>64226</v>
      </c>
    </row>
    <row r="46" spans="4:7" ht="13.5" thickBot="1">
      <c r="D46" s="4"/>
      <c r="E46" s="10">
        <f>E45+E20</f>
        <v>82073.497</v>
      </c>
      <c r="G46" s="10">
        <f>G45+G20</f>
        <v>81633</v>
      </c>
    </row>
    <row r="47" ht="13.5" thickTop="1">
      <c r="D47" s="4"/>
    </row>
    <row r="48" spans="1:4" ht="12.75">
      <c r="A48" s="1" t="s">
        <v>32</v>
      </c>
      <c r="D48" s="4"/>
    </row>
    <row r="49" spans="1:7" ht="12.75">
      <c r="A49" s="1" t="s">
        <v>46</v>
      </c>
      <c r="D49" s="4"/>
      <c r="E49" s="6">
        <v>44717</v>
      </c>
      <c r="G49" s="6">
        <v>44550</v>
      </c>
    </row>
    <row r="50" spans="1:7" ht="12.75">
      <c r="A50" s="1" t="s">
        <v>70</v>
      </c>
      <c r="D50" s="4"/>
      <c r="E50" s="9"/>
      <c r="G50" s="9"/>
    </row>
    <row r="51" spans="2:7" ht="12.75">
      <c r="B51" s="1" t="s">
        <v>71</v>
      </c>
      <c r="D51" s="4"/>
      <c r="E51" s="11">
        <f>962266/1000-269</f>
        <v>693.266</v>
      </c>
      <c r="G51" s="11">
        <f>962-269</f>
        <v>693</v>
      </c>
    </row>
    <row r="52" spans="2:7" ht="12.75">
      <c r="B52" s="1" t="s">
        <v>89</v>
      </c>
      <c r="D52" s="7"/>
      <c r="E52" s="11">
        <v>39</v>
      </c>
      <c r="G52" s="11">
        <v>39</v>
      </c>
    </row>
    <row r="53" spans="2:7" ht="12.75">
      <c r="B53" s="1" t="s">
        <v>78</v>
      </c>
      <c r="D53" s="4"/>
      <c r="E53" s="11">
        <v>3641</v>
      </c>
      <c r="G53" s="11">
        <v>3417</v>
      </c>
    </row>
    <row r="54" spans="2:10" ht="12.75">
      <c r="B54" s="1" t="s">
        <v>72</v>
      </c>
      <c r="D54" s="4"/>
      <c r="E54" s="13">
        <v>27923</v>
      </c>
      <c r="G54" s="13">
        <v>27856</v>
      </c>
      <c r="I54" s="6"/>
      <c r="J54" s="6"/>
    </row>
    <row r="55" spans="4:9" ht="12.75">
      <c r="D55" s="4"/>
      <c r="E55" s="14">
        <f>SUM(E51:E54)</f>
        <v>32296.266</v>
      </c>
      <c r="G55" s="14">
        <f>SUM(G51:G54)</f>
        <v>32005</v>
      </c>
      <c r="I55" s="6"/>
    </row>
    <row r="56" spans="1:9" ht="12.75">
      <c r="A56" s="1" t="s">
        <v>22</v>
      </c>
      <c r="D56" s="4"/>
      <c r="E56" s="8">
        <f>E55+E49</f>
        <v>77013.266</v>
      </c>
      <c r="G56" s="8">
        <f>G55+G49</f>
        <v>76555</v>
      </c>
      <c r="I56" s="6"/>
    </row>
    <row r="57" ht="12.75">
      <c r="D57" s="4"/>
    </row>
    <row r="58" spans="1:7" ht="12.75">
      <c r="A58" s="1" t="s">
        <v>73</v>
      </c>
      <c r="D58" s="4"/>
      <c r="E58" s="6">
        <v>2510</v>
      </c>
      <c r="G58" s="6">
        <v>2517</v>
      </c>
    </row>
    <row r="59" ht="12.75">
      <c r="D59" s="4"/>
    </row>
    <row r="60" spans="1:4" ht="12.75">
      <c r="A60" s="1" t="s">
        <v>117</v>
      </c>
      <c r="D60" s="4"/>
    </row>
    <row r="61" spans="1:8" ht="12.75">
      <c r="A61" s="1" t="s">
        <v>113</v>
      </c>
      <c r="D61" s="4"/>
      <c r="E61" s="6">
        <v>1494</v>
      </c>
      <c r="G61" s="6">
        <v>1470</v>
      </c>
      <c r="H61" s="6"/>
    </row>
    <row r="62" spans="1:8" ht="12.75">
      <c r="A62" s="1" t="s">
        <v>53</v>
      </c>
      <c r="D62" s="4"/>
      <c r="E62" s="6">
        <v>1056</v>
      </c>
      <c r="G62" s="6">
        <f>838+269-16</f>
        <v>1091</v>
      </c>
      <c r="H62" s="6"/>
    </row>
    <row r="63" spans="4:7" ht="13.5" thickBot="1">
      <c r="D63" s="4"/>
      <c r="E63" s="10">
        <f>SUM(E56:E62)</f>
        <v>82073.266</v>
      </c>
      <c r="G63" s="10">
        <f>SUM(G56:G62)</f>
        <v>81633</v>
      </c>
    </row>
    <row r="64" spans="1:7" ht="13.5" thickTop="1">
      <c r="A64" s="1" t="s">
        <v>74</v>
      </c>
      <c r="D64" s="4"/>
      <c r="E64" s="16">
        <f>(E56-E19)/E49</f>
        <v>1.7016183107095737</v>
      </c>
      <c r="F64" s="6"/>
      <c r="G64" s="16">
        <f>(G56-G19)/G49</f>
        <v>1.697418630751964</v>
      </c>
    </row>
    <row r="65" spans="1:4" ht="12.75">
      <c r="A65" s="1" t="s">
        <v>25</v>
      </c>
      <c r="D65" s="4"/>
    </row>
    <row r="66" ht="12.75">
      <c r="A66" s="1" t="s">
        <v>123</v>
      </c>
    </row>
    <row r="190" ht="12" customHeight="1"/>
  </sheetData>
  <printOptions/>
  <pageMargins left="0.787401575" right="0.590551181" top="0.143700787" bottom="0" header="0.511811023622047" footer="0"/>
  <pageSetup orientation="portrait" paperSize="9" scale="95" r:id="rId4"/>
  <headerFooter alignWithMargins="0">
    <oddFooter>&amp;L&amp;"Comic Sans MS,Italic"&amp;8&amp;D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M29"/>
  <sheetViews>
    <sheetView workbookViewId="0" topLeftCell="A1">
      <selection activeCell="D1" sqref="D1"/>
    </sheetView>
  </sheetViews>
  <sheetFormatPr defaultColWidth="9.140625" defaultRowHeight="12.75"/>
  <cols>
    <col min="1" max="1" width="9.140625" style="1" customWidth="1"/>
    <col min="2" max="2" width="15.8515625" style="1" customWidth="1"/>
    <col min="3" max="3" width="9.140625" style="6" customWidth="1"/>
    <col min="4" max="4" width="2.421875" style="6" customWidth="1"/>
    <col min="5" max="5" width="9.00390625" style="6" customWidth="1"/>
    <col min="6" max="6" width="2.421875" style="6" customWidth="1"/>
    <col min="7" max="7" width="9.140625" style="6" customWidth="1"/>
    <col min="8" max="8" width="2.421875" style="6" customWidth="1"/>
    <col min="9" max="9" width="9.140625" style="6" customWidth="1"/>
    <col min="10" max="10" width="2.421875" style="6" customWidth="1"/>
    <col min="11" max="11" width="9.140625" style="6" customWidth="1"/>
    <col min="12" max="12" width="2.421875" style="6" customWidth="1"/>
    <col min="13" max="18" width="9.140625" style="6" customWidth="1"/>
    <col min="19" max="16384" width="9.140625" style="1" customWidth="1"/>
  </cols>
  <sheetData>
    <row r="1" ht="12.75"/>
    <row r="2" ht="12.75"/>
    <row r="3" ht="12.75">
      <c r="C3" s="5" t="s">
        <v>16</v>
      </c>
    </row>
    <row r="4" ht="12.75">
      <c r="C4" s="5" t="s">
        <v>17</v>
      </c>
    </row>
    <row r="5" ht="12.75">
      <c r="C5" s="5" t="s">
        <v>18</v>
      </c>
    </row>
    <row r="7" ht="12.75">
      <c r="A7" s="3" t="s">
        <v>9</v>
      </c>
    </row>
    <row r="8" ht="12.75">
      <c r="B8" s="5" t="s">
        <v>33</v>
      </c>
    </row>
    <row r="9" ht="12.75">
      <c r="B9" s="5"/>
    </row>
    <row r="10" spans="2:11" ht="12.75">
      <c r="B10" s="5"/>
      <c r="H10" s="7" t="s">
        <v>35</v>
      </c>
      <c r="K10" s="7" t="s">
        <v>34</v>
      </c>
    </row>
    <row r="12" spans="3:12" ht="12.75">
      <c r="C12" s="7" t="s">
        <v>4</v>
      </c>
      <c r="D12" s="7"/>
      <c r="E12" s="7" t="s">
        <v>11</v>
      </c>
      <c r="F12" s="7"/>
      <c r="G12" s="7" t="s">
        <v>54</v>
      </c>
      <c r="H12" s="7"/>
      <c r="I12" s="7" t="s">
        <v>6</v>
      </c>
      <c r="J12" s="7"/>
      <c r="K12" s="7" t="s">
        <v>7</v>
      </c>
      <c r="L12" s="7"/>
    </row>
    <row r="13" spans="3:13" ht="12.75">
      <c r="C13" s="7" t="s">
        <v>5</v>
      </c>
      <c r="D13" s="7"/>
      <c r="E13" s="7" t="s">
        <v>12</v>
      </c>
      <c r="F13" s="7"/>
      <c r="G13" s="7" t="s">
        <v>96</v>
      </c>
      <c r="H13" s="7"/>
      <c r="I13" s="7" t="s">
        <v>82</v>
      </c>
      <c r="J13" s="7"/>
      <c r="K13" s="7" t="s">
        <v>87</v>
      </c>
      <c r="L13" s="7"/>
      <c r="M13" s="7" t="s">
        <v>52</v>
      </c>
    </row>
    <row r="14" spans="3:13" ht="12.75">
      <c r="C14" s="7" t="s">
        <v>104</v>
      </c>
      <c r="D14" s="7"/>
      <c r="E14" s="7" t="s">
        <v>104</v>
      </c>
      <c r="F14" s="7"/>
      <c r="G14" s="7" t="s">
        <v>104</v>
      </c>
      <c r="H14" s="7"/>
      <c r="I14" s="7" t="s">
        <v>104</v>
      </c>
      <c r="J14" s="7"/>
      <c r="K14" s="7" t="s">
        <v>104</v>
      </c>
      <c r="L14" s="7"/>
      <c r="M14" s="7" t="s">
        <v>104</v>
      </c>
    </row>
    <row r="15" ht="12.75">
      <c r="A15" s="1" t="s">
        <v>42</v>
      </c>
    </row>
    <row r="16" spans="1:13" ht="12.75">
      <c r="A16" s="1" t="s">
        <v>120</v>
      </c>
      <c r="C16" s="6">
        <v>44550</v>
      </c>
      <c r="E16" s="6">
        <v>3417</v>
      </c>
      <c r="G16" s="6">
        <v>962</v>
      </c>
      <c r="I16" s="6">
        <v>39</v>
      </c>
      <c r="K16" s="6">
        <v>27840</v>
      </c>
      <c r="M16" s="6">
        <f>SUM(C16:L16)</f>
        <v>76808</v>
      </c>
    </row>
    <row r="18" spans="1:13" ht="12.75">
      <c r="A18" s="1" t="s">
        <v>121</v>
      </c>
      <c r="G18" s="6">
        <v>-269</v>
      </c>
      <c r="K18" s="6">
        <v>16</v>
      </c>
      <c r="M18" s="6">
        <f>SUM(C18:K18)</f>
        <v>-253</v>
      </c>
    </row>
    <row r="19" spans="3:13" ht="12.75">
      <c r="C19" s="9"/>
      <c r="E19" s="9"/>
      <c r="G19" s="9"/>
      <c r="I19" s="9"/>
      <c r="K19" s="9"/>
      <c r="M19" s="9"/>
    </row>
    <row r="20" spans="1:13" ht="12.75">
      <c r="A20" s="1" t="s">
        <v>122</v>
      </c>
      <c r="C20" s="6">
        <f>C16+C18</f>
        <v>44550</v>
      </c>
      <c r="E20" s="6">
        <f>E16+E18</f>
        <v>3417</v>
      </c>
      <c r="G20" s="6">
        <f>G16+G18</f>
        <v>693</v>
      </c>
      <c r="I20" s="6">
        <f>I16+I18</f>
        <v>39</v>
      </c>
      <c r="K20" s="6">
        <f>K16+K18</f>
        <v>27856</v>
      </c>
      <c r="M20" s="6">
        <f>M16+M18</f>
        <v>76555</v>
      </c>
    </row>
    <row r="21" spans="3:13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ht="12.75">
      <c r="A22" s="1" t="s">
        <v>8</v>
      </c>
    </row>
    <row r="23" spans="1:13" ht="12.75">
      <c r="A23" s="1" t="s">
        <v>97</v>
      </c>
      <c r="C23" s="6">
        <f>'KLSE-BS'!E49-C16</f>
        <v>167</v>
      </c>
      <c r="E23" s="6">
        <f>'KLSE-BS'!E53-E16</f>
        <v>224</v>
      </c>
      <c r="K23" s="6">
        <f>'KLSE-BS'!E54-K20</f>
        <v>67</v>
      </c>
      <c r="M23" s="6">
        <f>SUM(C23:L23)</f>
        <v>458</v>
      </c>
    </row>
    <row r="25" spans="1:13" ht="13.5" thickBot="1">
      <c r="A25" s="1" t="s">
        <v>43</v>
      </c>
      <c r="C25" s="10">
        <f>SUM(C20:C24)</f>
        <v>44717</v>
      </c>
      <c r="E25" s="10">
        <f>SUM(E20:E24)</f>
        <v>3641</v>
      </c>
      <c r="G25" s="10">
        <f>SUM(G20:G24)</f>
        <v>693</v>
      </c>
      <c r="I25" s="10">
        <f>SUM(I20:I24)</f>
        <v>39</v>
      </c>
      <c r="K25" s="10">
        <f>SUM(K20:K24)</f>
        <v>27923</v>
      </c>
      <c r="M25" s="10">
        <f>SUM(M20:M24)</f>
        <v>77013</v>
      </c>
    </row>
    <row r="26" spans="3:13" ht="13.5" thickTop="1">
      <c r="C26" s="8"/>
      <c r="E26" s="8"/>
      <c r="G26" s="8"/>
      <c r="I26" s="8"/>
      <c r="K26" s="8"/>
      <c r="M26" s="8"/>
    </row>
    <row r="28" ht="12.75">
      <c r="A28" s="1" t="s">
        <v>79</v>
      </c>
    </row>
    <row r="29" ht="12.75">
      <c r="A29" s="1" t="s">
        <v>124</v>
      </c>
    </row>
    <row r="190" ht="12" customHeight="1"/>
  </sheetData>
  <printOptions/>
  <pageMargins left="0.5" right="0.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E12" sqref="E12"/>
    </sheetView>
  </sheetViews>
  <sheetFormatPr defaultColWidth="9.140625" defaultRowHeight="12.75"/>
  <cols>
    <col min="1" max="1" width="3.00390625" style="1" customWidth="1"/>
    <col min="2" max="2" width="4.00390625" style="1" customWidth="1"/>
    <col min="3" max="3" width="9.140625" style="1" customWidth="1"/>
    <col min="4" max="4" width="44.57421875" style="1" customWidth="1"/>
    <col min="5" max="5" width="11.140625" style="1" customWidth="1"/>
    <col min="6" max="16384" width="9.140625" style="1" customWidth="1"/>
  </cols>
  <sheetData>
    <row r="1" spans="5:6" ht="12.75">
      <c r="E1" s="6"/>
      <c r="F1" s="6"/>
    </row>
    <row r="2" spans="5:6" ht="12.75">
      <c r="E2" s="6"/>
      <c r="F2" s="6"/>
    </row>
    <row r="3" spans="4:6" ht="12.75">
      <c r="D3" s="3" t="s">
        <v>0</v>
      </c>
      <c r="E3" s="6"/>
      <c r="F3" s="6"/>
    </row>
    <row r="4" spans="4:6" ht="12.75">
      <c r="D4" s="3" t="s">
        <v>1</v>
      </c>
      <c r="E4" s="6"/>
      <c r="F4" s="6"/>
    </row>
    <row r="5" spans="4:6" ht="12.75">
      <c r="D5" s="3" t="s">
        <v>2</v>
      </c>
      <c r="E5" s="6"/>
      <c r="F5" s="6"/>
    </row>
    <row r="6" spans="5:6" ht="12.75">
      <c r="E6" s="6"/>
      <c r="F6" s="6"/>
    </row>
    <row r="7" spans="3:6" ht="12.75">
      <c r="C7" s="3" t="s">
        <v>3</v>
      </c>
      <c r="E7" s="6"/>
      <c r="F7" s="6"/>
    </row>
    <row r="8" spans="4:6" ht="12.75">
      <c r="D8" s="3" t="s">
        <v>36</v>
      </c>
      <c r="E8" s="6"/>
      <c r="F8" s="6"/>
    </row>
    <row r="9" spans="5:6" ht="12.75">
      <c r="E9" s="7" t="s">
        <v>65</v>
      </c>
      <c r="F9" s="6"/>
    </row>
    <row r="10" spans="5:6" ht="12.75">
      <c r="E10" s="7" t="s">
        <v>64</v>
      </c>
      <c r="F10" s="6"/>
    </row>
    <row r="11" spans="5:6" ht="12.75">
      <c r="E11" s="7" t="s">
        <v>37</v>
      </c>
      <c r="F11" s="6"/>
    </row>
    <row r="12" spans="5:6" ht="12.75">
      <c r="E12" s="7" t="str">
        <f>'KLSE-BS'!E13</f>
        <v>31.3.2003</v>
      </c>
      <c r="F12" s="6"/>
    </row>
    <row r="13" spans="5:6" ht="12.75">
      <c r="E13" s="7" t="s">
        <v>106</v>
      </c>
      <c r="F13" s="6"/>
    </row>
    <row r="14" spans="5:6" ht="12.75">
      <c r="E14" s="6"/>
      <c r="F14" s="6"/>
    </row>
    <row r="15" spans="5:6" ht="12.75">
      <c r="E15" s="6"/>
      <c r="F15" s="6"/>
    </row>
    <row r="16" spans="1:6" ht="12.75">
      <c r="A16" s="1" t="s">
        <v>38</v>
      </c>
      <c r="E16" s="8">
        <v>-4181475</v>
      </c>
      <c r="F16" s="6"/>
    </row>
    <row r="17" spans="5:6" ht="12.75">
      <c r="E17" s="8"/>
      <c r="F17" s="6"/>
    </row>
    <row r="18" spans="5:6" ht="12.75">
      <c r="E18" s="8"/>
      <c r="F18" s="6"/>
    </row>
    <row r="19" spans="1:6" ht="12.75">
      <c r="A19" s="1" t="s">
        <v>56</v>
      </c>
      <c r="E19" s="8">
        <v>-1296561</v>
      </c>
      <c r="F19" s="6"/>
    </row>
    <row r="20" spans="5:6" ht="12.75">
      <c r="E20" s="8"/>
      <c r="F20" s="6"/>
    </row>
    <row r="21" spans="5:6" ht="12.75">
      <c r="E21" s="8"/>
      <c r="F21" s="6"/>
    </row>
    <row r="22" spans="1:6" ht="12.75">
      <c r="A22" s="1" t="s">
        <v>39</v>
      </c>
      <c r="E22" s="8">
        <v>-4268832</v>
      </c>
      <c r="F22" s="6"/>
    </row>
    <row r="23" spans="5:6" ht="12.75">
      <c r="E23" s="9"/>
      <c r="F23" s="6"/>
    </row>
    <row r="24" spans="1:6" ht="12.75">
      <c r="A24" s="1" t="s">
        <v>98</v>
      </c>
      <c r="E24" s="6">
        <f>E16+E19+E22</f>
        <v>-9746868</v>
      </c>
      <c r="F24" s="6"/>
    </row>
    <row r="25" spans="5:6" ht="12.75">
      <c r="E25" s="6"/>
      <c r="F25" s="6"/>
    </row>
    <row r="26" spans="1:6" ht="12.75">
      <c r="A26" s="1" t="s">
        <v>40</v>
      </c>
      <c r="E26" s="6">
        <v>13033661</v>
      </c>
      <c r="F26" s="6"/>
    </row>
    <row r="27" spans="5:6" ht="12.75">
      <c r="E27" s="6"/>
      <c r="F27" s="6"/>
    </row>
    <row r="28" spans="1:6" ht="13.5" thickBot="1">
      <c r="A28" s="1" t="s">
        <v>41</v>
      </c>
      <c r="E28" s="10">
        <f>E24+E26</f>
        <v>3286793</v>
      </c>
      <c r="F28" s="6"/>
    </row>
    <row r="29" spans="5:6" ht="13.5" thickTop="1">
      <c r="E29" s="8"/>
      <c r="F29" s="6"/>
    </row>
    <row r="30" spans="5:6" ht="12.75">
      <c r="E30" s="8"/>
      <c r="F30" s="6"/>
    </row>
    <row r="31" spans="5:6" ht="12.75">
      <c r="E31" s="6"/>
      <c r="F31" s="6"/>
    </row>
    <row r="32" spans="1:6" ht="12.75">
      <c r="A32" s="1" t="s">
        <v>23</v>
      </c>
      <c r="E32" s="6"/>
      <c r="F32" s="6"/>
    </row>
    <row r="33" spans="1:6" ht="12.75">
      <c r="A33" s="1" t="s">
        <v>123</v>
      </c>
      <c r="E33" s="6"/>
      <c r="F33" s="6"/>
    </row>
    <row r="34" spans="5:6" ht="12.75">
      <c r="E34" s="6"/>
      <c r="F34" s="6"/>
    </row>
    <row r="35" spans="5:6" ht="12.75">
      <c r="E35" s="6"/>
      <c r="F35" s="6"/>
    </row>
    <row r="36" spans="1:6" ht="12.75">
      <c r="A36" s="1" t="s">
        <v>49</v>
      </c>
      <c r="B36" s="1" t="s">
        <v>50</v>
      </c>
      <c r="E36" s="6"/>
      <c r="F36" s="6"/>
    </row>
    <row r="37" spans="5:6" ht="12.75">
      <c r="E37" s="6"/>
      <c r="F37" s="6"/>
    </row>
    <row r="39" spans="2:5" ht="12.75">
      <c r="B39" s="1" t="s">
        <v>57</v>
      </c>
      <c r="E39" s="6">
        <v>584305</v>
      </c>
    </row>
    <row r="40" spans="2:5" ht="12.75">
      <c r="B40" s="1" t="s">
        <v>51</v>
      </c>
      <c r="E40" s="6">
        <v>9175000</v>
      </c>
    </row>
    <row r="41" spans="2:5" ht="12.75">
      <c r="B41" s="1" t="s">
        <v>58</v>
      </c>
      <c r="E41" s="6">
        <v>-6472512</v>
      </c>
    </row>
    <row r="42" ht="13.5" thickBot="1">
      <c r="E42" s="10">
        <f>SUM(E39:E41)</f>
        <v>3286793</v>
      </c>
    </row>
    <row r="43" ht="13.5" thickTop="1"/>
    <row r="44" ht="12.75">
      <c r="E44" s="6"/>
    </row>
    <row r="186" ht="12" customHeight="1"/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 </cp:lastModifiedBy>
  <cp:lastPrinted>2003-05-20T03:44:01Z</cp:lastPrinted>
  <dcterms:created xsi:type="dcterms:W3CDTF">1997-08-18T07:33:50Z</dcterms:created>
  <dcterms:modified xsi:type="dcterms:W3CDTF">2003-05-26T01:49:04Z</dcterms:modified>
  <cp:category/>
  <cp:version/>
  <cp:contentType/>
  <cp:contentStatus/>
</cp:coreProperties>
</file>